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У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<sst xmlns="http://schemas.openxmlformats.org/spreadsheetml/2006/main" count="92" uniqueCount="91">
  <si>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</si>
  <si>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</si>
  <si>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</si>
  <si>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</si>
  <si>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</si>
  <si>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</si>
  <si>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</si>
  <si>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</si>
  <si>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</si>
  <si>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</si>
  <si>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</si>
  <si>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</si>
  <si>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Итого</t>
  </si>
  <si>
    <t>Всего доходы</t>
  </si>
  <si>
    <t>2. Расходы</t>
  </si>
  <si>
    <t>2.1. Расходы на содержание персонала</t>
  </si>
  <si>
    <t>2.1.1. Заработная плата</t>
  </si>
  <si>
    <t>2.1.2. Премии</t>
  </si>
  <si>
    <t>2.1.3. Компенсации</t>
  </si>
  <si>
    <t>2.1.5. Расходы по найму персонала</t>
  </si>
  <si>
    <t>2.1.8. Прочие выплаты</t>
  </si>
  <si>
    <t>2.2. Расходы на рекламу и маркетинг</t>
  </si>
  <si>
    <t>2.2.1. Продвижение продукции на рынке (в т.ч. оплата дилерам)</t>
  </si>
  <si>
    <t>2.2.2. Комиссионное вознаграждение</t>
  </si>
  <si>
    <t>2.2.3. Рекламные материалы</t>
  </si>
  <si>
    <t>2.2.4. Выставки</t>
  </si>
  <si>
    <t>2.2.5. Агентское (субагентское) вознаграждение за размещение рекламы</t>
  </si>
  <si>
    <t>2.2.6. Прочие</t>
  </si>
  <si>
    <t>2.3.1. Командировочные расходы</t>
  </si>
  <si>
    <t>2.4. Административно-управленческие расходы</t>
  </si>
  <si>
    <t>2.4.1. Аренда и содержание служебных помещений</t>
  </si>
  <si>
    <t>2.4.2. Офисные и канцелярские расходы</t>
  </si>
  <si>
    <t>2.4.3. Комиссия банка</t>
  </si>
  <si>
    <t>2.4.4. Представительские расходы</t>
  </si>
  <si>
    <t>2.4.5. Расходы по страхованию</t>
  </si>
  <si>
    <t>2.4.6. Расходы на аудит</t>
  </si>
  <si>
    <t>2.4.7. Консультационные услуги</t>
  </si>
  <si>
    <t>2.4.8. Юридические расходы</t>
  </si>
  <si>
    <t>2.4.9. Услуги охраны</t>
  </si>
  <si>
    <t>2.4.10.Расходы на содержание филиалов</t>
  </si>
  <si>
    <t>2.4.11.Прочие расходы</t>
  </si>
  <si>
    <t>2.5. Резервы</t>
  </si>
  <si>
    <t>2.5.1. Резерв на выплату премий</t>
  </si>
  <si>
    <t>2.5.2. Прочие резервы</t>
  </si>
  <si>
    <t>Всего расходы</t>
  </si>
  <si>
    <t>Прибыль без учета амортизации, процентов и налогов</t>
  </si>
  <si>
    <t>3.1. Амортизация</t>
  </si>
  <si>
    <t>3.1.1. Амортизация нематериальных активов (права, лицензии)</t>
  </si>
  <si>
    <t>3.1.2. Амортизация ОС</t>
  </si>
  <si>
    <t>3.3. Проценты к уплате</t>
  </si>
  <si>
    <t>3.3.1. сторниим организациям</t>
  </si>
  <si>
    <t>3.3.2. предприятиям внутри холдинга</t>
  </si>
  <si>
    <t>3.4. Проценты к получению</t>
  </si>
  <si>
    <t>3.4.1. по остаткам на счетах</t>
  </si>
  <si>
    <t>3.4.2. по ссудам, займам сторонних организаций</t>
  </si>
  <si>
    <t>3.4.3. по ссудам, займам внутри холдинга</t>
  </si>
  <si>
    <t>3.5. Курсовые разницы</t>
  </si>
  <si>
    <t>Прибыль до выплаты налогов и дивидендов</t>
  </si>
  <si>
    <t>4.1. Налог на прибыль</t>
  </si>
  <si>
    <t>4.2. Отложенный налог</t>
  </si>
  <si>
    <t>5.1. Миноритарный интерес</t>
  </si>
  <si>
    <t>5.2. Дивиденды</t>
  </si>
  <si>
    <t xml:space="preserve">Чистая прибыль (убыток) </t>
  </si>
  <si>
    <t>Примечания:</t>
  </si>
  <si>
    <t>1. Без учета НДС</t>
  </si>
  <si>
    <t>1.2. Прочее</t>
  </si>
  <si>
    <t xml:space="preserve">2.3.2. Услуги связи </t>
  </si>
  <si>
    <t>2.3.3. Расходные материалы</t>
  </si>
  <si>
    <t>2.3.4.Содержание, ремонт и тех. обслуживание оборудования</t>
  </si>
  <si>
    <t>2.3.9.Аренда оборудования</t>
  </si>
  <si>
    <t>2.3.10.Аренда помещений</t>
  </si>
  <si>
    <t>2.3.11.Приобретение прав</t>
  </si>
  <si>
    <t>2.3.12.Информационные услуги</t>
  </si>
  <si>
    <t>2.3.15.Прочие</t>
  </si>
  <si>
    <t>Тысячи рублей</t>
  </si>
  <si>
    <t>1.2.2.Прочие поступления</t>
  </si>
  <si>
    <t>3.2. Прочие Доходы (Расходы), включая штрафы, пени, страховыекомпенсации, списание активов, убытки прошлых лет и т.п.</t>
  </si>
  <si>
    <t xml:space="preserve">1. Доходы   </t>
  </si>
  <si>
    <t>1.1. Доходы от оказания услуг</t>
  </si>
  <si>
    <t>2.1.4. Страховые платежи</t>
  </si>
  <si>
    <t>2.1.6. Медосмотр</t>
  </si>
  <si>
    <t>2.1.7. Больничные</t>
  </si>
  <si>
    <t>2.3.5.Аудиторские услуги</t>
  </si>
  <si>
    <t>2.3.6.Бухгалтеское сопровождение</t>
  </si>
  <si>
    <t>2.3.7.Почтовые расходы</t>
  </si>
  <si>
    <t>2.3.8.Юридические услуги</t>
  </si>
  <si>
    <t>2.2. Административно-управленческие расходы</t>
  </si>
  <si>
    <t>2.3.13.Офисные и канцелярские расходы</t>
  </si>
  <si>
    <t>2.3.14 Комиссия банка</t>
  </si>
  <si>
    <t>БЮДЖЕТ ПРИБЫЛИ И УБЫТКОВ 2022 год</t>
  </si>
  <si>
    <t>наименование ООО "ФАРМЛАЙН"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</si>
</sst>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(#,##0\);\-"/>
    <numFmt numFmtId="173" formatCode="\+0%;\-0%;\-\ "/>
    <numFmt numFmtId="174" formatCode="0.0"/>
  </numFmts>
  <fonts count="48">
    <font>
      <sz val="10"/>
      <name val="Arial Cyr"/>
      <family val="0"/>
    </font>
    <font>
      <sz val="10"/>
      <color indexed="9"/>
      <name val="Arial"/>
      <family val="0"/>
    </font>
    <font>
      <sz val="11"/>
      <color indexed="9"/>
      <name val="Arial Black"/>
      <family val="2"/>
    </font>
    <font>
      <sz val="11"/>
      <color indexed="9"/>
      <name val="Arial"/>
      <family val="0"/>
    </font>
    <font>
      <i/>
      <sz val="11"/>
      <color indexed="9"/>
      <name val="Arial"/>
      <family val="2"/>
    </font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b/>
      <i/>
      <u val="single"/>
      <sz val="11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darkGray">
        <f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 applyProtection="1">
      <alignment/>
      <protection/>
    </xf>
    <xf numFmtId="172" fontId="7" fillId="0" borderId="0" xfId="0" applyNumberFormat="1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172" fontId="6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72" fontId="7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2" fontId="8" fillId="33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left" wrapText="1"/>
      <protection/>
    </xf>
    <xf numFmtId="0" fontId="12" fillId="33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left" wrapText="1" inden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inden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 applyProtection="1">
      <alignment wrapText="1"/>
      <protection/>
    </xf>
    <xf numFmtId="0" fontId="13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7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wrapText="1" indent="1"/>
      <protection/>
    </xf>
    <xf numFmtId="4" fontId="11" fillId="34" borderId="10" xfId="0" applyNumberFormat="1" applyFont="1" applyFill="1" applyBorder="1" applyAlignment="1" applyProtection="1">
      <alignment horizontal="left" wrapText="1"/>
      <protection/>
    </xf>
    <xf numFmtId="4" fontId="11" fillId="0" borderId="10" xfId="0" applyNumberFormat="1" applyFont="1" applyFill="1" applyBorder="1" applyAlignment="1" applyProtection="1">
      <alignment horizontal="left" wrapText="1"/>
      <protection/>
    </xf>
    <xf numFmtId="4" fontId="12" fillId="33" borderId="10" xfId="0" applyNumberFormat="1" applyFont="1" applyFill="1" applyBorder="1" applyAlignment="1" applyProtection="1">
      <alignment/>
      <protection/>
    </xf>
    <xf numFmtId="4" fontId="8" fillId="0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 applyProtection="1">
      <alignment horizontal="left"/>
      <protection/>
    </xf>
    <xf numFmtId="4" fontId="11" fillId="34" borderId="10" xfId="0" applyNumberFormat="1" applyFont="1" applyFill="1" applyBorder="1" applyAlignment="1" applyProtection="1">
      <alignment horizontal="left"/>
      <protection/>
    </xf>
    <xf numFmtId="4" fontId="0" fillId="0" borderId="10" xfId="0" applyNumberFormat="1" applyFont="1" applyFill="1" applyBorder="1" applyAlignment="1" applyProtection="1">
      <alignment horizontal="left" indent="1"/>
      <protection/>
    </xf>
    <xf numFmtId="4" fontId="0" fillId="0" borderId="10" xfId="0" applyNumberFormat="1" applyFont="1" applyFill="1" applyBorder="1" applyAlignment="1" applyProtection="1">
      <alignment horizontal="left" wrapText="1" indent="1"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4"/>
  <sheetViews>
    <sheetView tabSelected="1" zoomScale="75" zoomScaleNormal="75" zoomScalePageLayoutView="0" workbookViewId="0" topLeftCell="A1">
      <selection activeCell="P29" sqref="P29"/>
    </sheetView>
  </sheetViews>
  <sheetFormatPr defaultColWidth="9.00390625" defaultRowHeight="12.75" outlineLevelRow="1"/>
  <cols>
    <col min="1" max="1" width="53.625" style="14" customWidth="1"/>
    <col min="2" max="2" width="10.00390625" style="0" customWidth="1"/>
    <col min="3" max="3" width="11.125" style="0" customWidth="1"/>
    <col min="4" max="4" width="11.625" style="0" customWidth="1"/>
    <col min="5" max="5" width="11.00390625" style="0" customWidth="1"/>
    <col min="6" max="6" width="10.00390625" style="0" customWidth="1"/>
    <col min="7" max="7" width="10.875" style="0" customWidth="1"/>
    <col min="8" max="8" width="12.00390625" style="0" customWidth="1"/>
    <col min="9" max="9" width="11.125" style="0" customWidth="1"/>
    <col min="10" max="10" width="12.125" style="0" customWidth="1"/>
    <col min="11" max="11" width="11.625" style="0" customWidth="1"/>
    <col min="12" max="12" width="10.25390625" style="0" customWidth="1"/>
    <col min="13" max="13" width="11.25390625" style="0" customWidth="1"/>
    <col min="14" max="14" width="12.125" style="0" customWidth="1"/>
  </cols>
  <sheetData>
    <row r="1" spans="1:14" s="1" customFormat="1" ht="37.5">
      <c r="A1" s="1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7" customFormat="1" ht="15">
      <c r="A2" s="13" t="s">
        <v>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8" t="s">
        <v>74</v>
      </c>
      <c r="N2" s="49"/>
    </row>
    <row r="3" spans="1:14" s="1" customFormat="1" ht="12.75">
      <c r="A3" s="18"/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20" t="s">
        <v>12</v>
      </c>
    </row>
    <row r="4" spans="1:14" s="8" customFormat="1" ht="14.25">
      <c r="A4" s="24" t="s">
        <v>77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4" customFormat="1" ht="12.75">
      <c r="A5" s="21" t="s">
        <v>78</v>
      </c>
      <c r="B5" s="37">
        <v>4500</v>
      </c>
      <c r="C5" s="37">
        <v>4500</v>
      </c>
      <c r="D5" s="37">
        <v>4500</v>
      </c>
      <c r="E5" s="37">
        <v>4500</v>
      </c>
      <c r="F5" s="37">
        <v>4500</v>
      </c>
      <c r="G5" s="37">
        <v>4500</v>
      </c>
      <c r="H5" s="37">
        <v>4500</v>
      </c>
      <c r="I5" s="37">
        <v>4500</v>
      </c>
      <c r="J5" s="37">
        <v>4500</v>
      </c>
      <c r="K5" s="37">
        <v>4500</v>
      </c>
      <c r="L5" s="37">
        <v>4500</v>
      </c>
      <c r="M5" s="37">
        <v>4500</v>
      </c>
      <c r="N5" s="37">
        <f>SUM(B5:M5)</f>
        <v>54000</v>
      </c>
    </row>
    <row r="6" spans="1:14" s="4" customFormat="1" ht="12.75">
      <c r="A6" s="21" t="s">
        <v>65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 outlineLevel="1">
      <c r="A7" s="23" t="s">
        <v>75</v>
      </c>
      <c r="B7" s="47">
        <v>20</v>
      </c>
      <c r="C7" s="47">
        <v>20</v>
      </c>
      <c r="D7" s="47">
        <v>20</v>
      </c>
      <c r="E7" s="47">
        <v>20</v>
      </c>
      <c r="F7" s="47">
        <v>20</v>
      </c>
      <c r="G7" s="47">
        <v>20</v>
      </c>
      <c r="H7" s="47">
        <v>20</v>
      </c>
      <c r="I7" s="47">
        <v>20</v>
      </c>
      <c r="J7" s="47">
        <v>20</v>
      </c>
      <c r="K7" s="47">
        <v>20</v>
      </c>
      <c r="L7" s="47">
        <v>20</v>
      </c>
      <c r="M7" s="47">
        <v>20</v>
      </c>
      <c r="N7" s="38">
        <f>SUM(B7:M7)</f>
        <v>240</v>
      </c>
    </row>
    <row r="8" spans="1:14" s="1" customFormat="1" ht="12.75">
      <c r="A8" s="22" t="s">
        <v>13</v>
      </c>
      <c r="B8" s="39">
        <f aca="true" t="shared" si="0" ref="B8:N8">B5+B6+B7</f>
        <v>4520</v>
      </c>
      <c r="C8" s="39">
        <f t="shared" si="0"/>
        <v>4520</v>
      </c>
      <c r="D8" s="39">
        <f t="shared" si="0"/>
        <v>4520</v>
      </c>
      <c r="E8" s="39">
        <f t="shared" si="0"/>
        <v>4520</v>
      </c>
      <c r="F8" s="39">
        <f t="shared" si="0"/>
        <v>4520</v>
      </c>
      <c r="G8" s="39">
        <f t="shared" si="0"/>
        <v>4520</v>
      </c>
      <c r="H8" s="39">
        <f t="shared" si="0"/>
        <v>4520</v>
      </c>
      <c r="I8" s="39">
        <f t="shared" si="0"/>
        <v>4520</v>
      </c>
      <c r="J8" s="39">
        <f t="shared" si="0"/>
        <v>4520</v>
      </c>
      <c r="K8" s="39">
        <f t="shared" si="0"/>
        <v>4520</v>
      </c>
      <c r="L8" s="39">
        <f t="shared" si="0"/>
        <v>4520</v>
      </c>
      <c r="M8" s="39">
        <f t="shared" si="0"/>
        <v>4520</v>
      </c>
      <c r="N8" s="39">
        <f t="shared" si="0"/>
        <v>54240</v>
      </c>
    </row>
    <row r="9" spans="1:14" s="8" customFormat="1" ht="14.25">
      <c r="A9" s="24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8"/>
    </row>
    <row r="10" spans="1:14" s="4" customFormat="1" ht="12.75">
      <c r="A10" s="21" t="s">
        <v>15</v>
      </c>
      <c r="B10" s="41">
        <f aca="true" t="shared" si="1" ref="B10:M10">B11+B12+B13+B14+B15+B16+B17+B18</f>
        <v>3568</v>
      </c>
      <c r="C10" s="41">
        <f t="shared" si="1"/>
        <v>3283</v>
      </c>
      <c r="D10" s="41">
        <f t="shared" si="1"/>
        <v>3333</v>
      </c>
      <c r="E10" s="41">
        <f t="shared" si="1"/>
        <v>3363</v>
      </c>
      <c r="F10" s="41">
        <f t="shared" si="1"/>
        <v>3508</v>
      </c>
      <c r="G10" s="41">
        <f t="shared" si="1"/>
        <v>3383</v>
      </c>
      <c r="H10" s="41">
        <f t="shared" si="1"/>
        <v>3443</v>
      </c>
      <c r="I10" s="41">
        <f t="shared" si="1"/>
        <v>3283</v>
      </c>
      <c r="J10" s="41">
        <f t="shared" si="1"/>
        <v>3283</v>
      </c>
      <c r="K10" s="41">
        <f t="shared" si="1"/>
        <v>3363</v>
      </c>
      <c r="L10" s="41">
        <f t="shared" si="1"/>
        <v>3383</v>
      </c>
      <c r="M10" s="41">
        <f t="shared" si="1"/>
        <v>3808</v>
      </c>
      <c r="N10" s="37">
        <f aca="true" t="shared" si="2" ref="N10:N18">SUM(B10:M10)</f>
        <v>41001</v>
      </c>
    </row>
    <row r="11" spans="1:14" s="4" customFormat="1" ht="12.75" outlineLevel="1">
      <c r="A11" s="23" t="s">
        <v>16</v>
      </c>
      <c r="B11" s="42">
        <v>2400</v>
      </c>
      <c r="C11" s="42">
        <v>2300</v>
      </c>
      <c r="D11" s="42">
        <v>2300</v>
      </c>
      <c r="E11" s="42">
        <v>2300</v>
      </c>
      <c r="F11" s="42">
        <v>2400</v>
      </c>
      <c r="G11" s="42">
        <v>2300</v>
      </c>
      <c r="H11" s="42">
        <v>2300</v>
      </c>
      <c r="I11" s="42">
        <v>2300</v>
      </c>
      <c r="J11" s="42">
        <v>2300</v>
      </c>
      <c r="K11" s="42">
        <v>2300</v>
      </c>
      <c r="L11" s="42">
        <v>2300</v>
      </c>
      <c r="M11" s="42">
        <v>2400</v>
      </c>
      <c r="N11" s="38">
        <f t="shared" si="2"/>
        <v>27900</v>
      </c>
    </row>
    <row r="12" spans="1:14" s="4" customFormat="1" ht="12.75" outlineLevel="1">
      <c r="A12" s="23" t="s">
        <v>17</v>
      </c>
      <c r="B12" s="42">
        <v>200</v>
      </c>
      <c r="C12" s="42">
        <v>200</v>
      </c>
      <c r="D12" s="42">
        <v>250</v>
      </c>
      <c r="E12" s="42">
        <v>200</v>
      </c>
      <c r="F12" s="42">
        <v>300</v>
      </c>
      <c r="G12" s="42">
        <v>300</v>
      </c>
      <c r="H12" s="42">
        <v>200</v>
      </c>
      <c r="I12" s="42">
        <v>200</v>
      </c>
      <c r="J12" s="42">
        <v>200</v>
      </c>
      <c r="K12" s="42">
        <v>200</v>
      </c>
      <c r="L12" s="42">
        <v>300</v>
      </c>
      <c r="M12" s="42">
        <v>600</v>
      </c>
      <c r="N12" s="38">
        <f t="shared" si="2"/>
        <v>3150</v>
      </c>
    </row>
    <row r="13" spans="1:14" s="4" customFormat="1" ht="12.75" outlineLevel="1">
      <c r="A13" s="23" t="s">
        <v>18</v>
      </c>
      <c r="B13" s="42">
        <v>50</v>
      </c>
      <c r="C13" s="42">
        <v>50</v>
      </c>
      <c r="D13" s="42">
        <v>50</v>
      </c>
      <c r="E13" s="42">
        <v>50</v>
      </c>
      <c r="F13" s="42">
        <v>50</v>
      </c>
      <c r="G13" s="42">
        <v>50</v>
      </c>
      <c r="H13" s="42">
        <v>50</v>
      </c>
      <c r="I13" s="42">
        <v>50</v>
      </c>
      <c r="J13" s="42">
        <v>50</v>
      </c>
      <c r="K13" s="42">
        <v>50</v>
      </c>
      <c r="L13" s="42">
        <v>50</v>
      </c>
      <c r="M13" s="42">
        <v>50</v>
      </c>
      <c r="N13" s="38">
        <f t="shared" si="2"/>
        <v>600</v>
      </c>
    </row>
    <row r="14" spans="1:14" s="4" customFormat="1" ht="12.75" outlineLevel="1">
      <c r="A14" s="36" t="s">
        <v>79</v>
      </c>
      <c r="B14" s="42">
        <v>725</v>
      </c>
      <c r="C14" s="42">
        <v>700</v>
      </c>
      <c r="D14" s="42">
        <v>700</v>
      </c>
      <c r="E14" s="42">
        <v>700</v>
      </c>
      <c r="F14" s="42">
        <v>725</v>
      </c>
      <c r="G14" s="42">
        <v>700</v>
      </c>
      <c r="H14" s="42">
        <v>700</v>
      </c>
      <c r="I14" s="42">
        <v>700</v>
      </c>
      <c r="J14" s="42">
        <v>700</v>
      </c>
      <c r="K14" s="42">
        <v>700</v>
      </c>
      <c r="L14" s="42">
        <v>700</v>
      </c>
      <c r="M14" s="42">
        <v>725</v>
      </c>
      <c r="N14" s="38">
        <f t="shared" si="2"/>
        <v>8475</v>
      </c>
    </row>
    <row r="15" spans="1:14" s="4" customFormat="1" ht="12.75" outlineLevel="1">
      <c r="A15" s="23" t="s">
        <v>19</v>
      </c>
      <c r="B15" s="42">
        <v>80</v>
      </c>
      <c r="C15" s="42"/>
      <c r="D15" s="42"/>
      <c r="E15" s="42">
        <v>80</v>
      </c>
      <c r="F15" s="42"/>
      <c r="G15" s="42"/>
      <c r="H15" s="42">
        <v>80</v>
      </c>
      <c r="I15" s="42"/>
      <c r="J15" s="42"/>
      <c r="K15" s="42">
        <v>80</v>
      </c>
      <c r="L15" s="42"/>
      <c r="M15" s="42"/>
      <c r="N15" s="38">
        <f t="shared" si="2"/>
        <v>320</v>
      </c>
    </row>
    <row r="16" spans="1:14" s="4" customFormat="1" ht="12.75" outlineLevel="1">
      <c r="A16" s="36" t="s">
        <v>80</v>
      </c>
      <c r="B16" s="42">
        <v>80</v>
      </c>
      <c r="C16" s="42"/>
      <c r="D16" s="42"/>
      <c r="E16" s="42"/>
      <c r="F16" s="42"/>
      <c r="G16" s="42"/>
      <c r="H16" s="42">
        <v>80</v>
      </c>
      <c r="I16" s="42"/>
      <c r="J16" s="42"/>
      <c r="K16" s="42"/>
      <c r="L16" s="42"/>
      <c r="M16" s="42"/>
      <c r="N16" s="38">
        <f t="shared" si="2"/>
        <v>160</v>
      </c>
    </row>
    <row r="17" spans="1:14" s="4" customFormat="1" ht="12.75" outlineLevel="1">
      <c r="A17" s="36" t="s">
        <v>81</v>
      </c>
      <c r="B17" s="42">
        <v>30</v>
      </c>
      <c r="C17" s="42">
        <v>30</v>
      </c>
      <c r="D17" s="42">
        <v>30</v>
      </c>
      <c r="E17" s="42">
        <v>30</v>
      </c>
      <c r="F17" s="42">
        <v>30</v>
      </c>
      <c r="G17" s="42">
        <v>30</v>
      </c>
      <c r="H17" s="42">
        <v>30</v>
      </c>
      <c r="I17" s="42">
        <v>30</v>
      </c>
      <c r="J17" s="42">
        <v>30</v>
      </c>
      <c r="K17" s="42">
        <v>30</v>
      </c>
      <c r="L17" s="42">
        <v>30</v>
      </c>
      <c r="M17" s="42">
        <v>30</v>
      </c>
      <c r="N17" s="38">
        <f t="shared" si="2"/>
        <v>360</v>
      </c>
    </row>
    <row r="18" spans="1:14" s="4" customFormat="1" ht="12.75" outlineLevel="1">
      <c r="A18" s="36" t="s">
        <v>20</v>
      </c>
      <c r="B18" s="42">
        <v>3</v>
      </c>
      <c r="C18" s="42">
        <v>3</v>
      </c>
      <c r="D18" s="42">
        <v>3</v>
      </c>
      <c r="E18" s="42">
        <v>3</v>
      </c>
      <c r="F18" s="42">
        <v>3</v>
      </c>
      <c r="G18" s="42">
        <v>3</v>
      </c>
      <c r="H18" s="42">
        <v>3</v>
      </c>
      <c r="I18" s="42">
        <v>3</v>
      </c>
      <c r="J18" s="42">
        <v>3</v>
      </c>
      <c r="K18" s="42">
        <v>3</v>
      </c>
      <c r="L18" s="42">
        <v>3</v>
      </c>
      <c r="M18" s="42">
        <v>3</v>
      </c>
      <c r="N18" s="38">
        <f t="shared" si="2"/>
        <v>36</v>
      </c>
    </row>
    <row r="19" spans="1:14" s="4" customFormat="1" ht="12.75" hidden="1">
      <c r="A19" s="21" t="s">
        <v>21</v>
      </c>
      <c r="B19" s="41">
        <f>B20+B21+B22+B23+B24+B25</f>
        <v>0</v>
      </c>
      <c r="C19" s="41">
        <f aca="true" t="shared" si="3" ref="C19:N19">C20+C21+C22+C23+C24+C25</f>
        <v>0</v>
      </c>
      <c r="D19" s="41">
        <f t="shared" si="3"/>
        <v>0</v>
      </c>
      <c r="E19" s="41">
        <f t="shared" si="3"/>
        <v>0</v>
      </c>
      <c r="F19" s="41">
        <f t="shared" si="3"/>
        <v>0</v>
      </c>
      <c r="G19" s="41">
        <f t="shared" si="3"/>
        <v>0</v>
      </c>
      <c r="H19" s="41">
        <f t="shared" si="3"/>
        <v>0</v>
      </c>
      <c r="I19" s="41">
        <f t="shared" si="3"/>
        <v>0</v>
      </c>
      <c r="J19" s="41">
        <f t="shared" si="3"/>
        <v>0</v>
      </c>
      <c r="K19" s="41">
        <f t="shared" si="3"/>
        <v>0</v>
      </c>
      <c r="L19" s="41">
        <f t="shared" si="3"/>
        <v>0</v>
      </c>
      <c r="M19" s="41">
        <f t="shared" si="3"/>
        <v>0</v>
      </c>
      <c r="N19" s="41">
        <f t="shared" si="3"/>
        <v>0</v>
      </c>
    </row>
    <row r="20" spans="1:14" s="4" customFormat="1" ht="25.5" hidden="1" outlineLevel="1">
      <c r="A20" s="23" t="s">
        <v>22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38"/>
    </row>
    <row r="21" spans="1:14" s="4" customFormat="1" ht="12.75" hidden="1" outlineLevel="1">
      <c r="A21" s="23" t="s">
        <v>23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38"/>
    </row>
    <row r="22" spans="1:14" s="4" customFormat="1" ht="12.75" hidden="1" outlineLevel="1">
      <c r="A22" s="23" t="s">
        <v>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38"/>
    </row>
    <row r="23" spans="1:14" s="4" customFormat="1" ht="12.75" hidden="1" outlineLevel="1">
      <c r="A23" s="23" t="s">
        <v>25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38"/>
    </row>
    <row r="24" spans="1:14" s="4" customFormat="1" ht="25.5" hidden="1" outlineLevel="1">
      <c r="A24" s="23" t="s">
        <v>26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38"/>
    </row>
    <row r="25" spans="1:14" s="4" customFormat="1" ht="12.75" hidden="1" outlineLevel="1">
      <c r="A25" s="23" t="s">
        <v>27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8"/>
    </row>
    <row r="26" spans="1:14" s="4" customFormat="1" ht="12.75" collapsed="1">
      <c r="A26" s="21" t="s">
        <v>86</v>
      </c>
      <c r="B26" s="41">
        <f>B27+B28+B29+B30+B31+B32+B33+B34+B35+B36+B37+B38+B39+B40+B41</f>
        <v>396</v>
      </c>
      <c r="C26" s="41">
        <f aca="true" t="shared" si="4" ref="C26:M26">C27+C28+C29+C30+C31+C32+C33+C34+C35+C36+C37+C38+C39+C40+C41</f>
        <v>400</v>
      </c>
      <c r="D26" s="41">
        <f t="shared" si="4"/>
        <v>396</v>
      </c>
      <c r="E26" s="41">
        <f t="shared" si="4"/>
        <v>396</v>
      </c>
      <c r="F26" s="41">
        <f t="shared" si="4"/>
        <v>396</v>
      </c>
      <c r="G26" s="41">
        <f t="shared" si="4"/>
        <v>396</v>
      </c>
      <c r="H26" s="41">
        <f t="shared" si="4"/>
        <v>396</v>
      </c>
      <c r="I26" s="41">
        <f t="shared" si="4"/>
        <v>396</v>
      </c>
      <c r="J26" s="41">
        <f t="shared" si="4"/>
        <v>396</v>
      </c>
      <c r="K26" s="41">
        <f t="shared" si="4"/>
        <v>400</v>
      </c>
      <c r="L26" s="41">
        <f t="shared" si="4"/>
        <v>396</v>
      </c>
      <c r="M26" s="41">
        <f t="shared" si="4"/>
        <v>396</v>
      </c>
      <c r="N26" s="41">
        <f>SUM(B26:M26)</f>
        <v>4760</v>
      </c>
    </row>
    <row r="27" spans="1:14" ht="12.75" outlineLevel="1">
      <c r="A27" s="23" t="s">
        <v>28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38"/>
    </row>
    <row r="28" spans="1:14" ht="12.75" outlineLevel="1">
      <c r="A28" s="23" t="s">
        <v>66</v>
      </c>
      <c r="B28" s="43">
        <v>15</v>
      </c>
      <c r="C28" s="43">
        <v>15</v>
      </c>
      <c r="D28" s="43">
        <v>15</v>
      </c>
      <c r="E28" s="43">
        <v>15</v>
      </c>
      <c r="F28" s="43">
        <v>15</v>
      </c>
      <c r="G28" s="43">
        <v>15</v>
      </c>
      <c r="H28" s="43">
        <v>15</v>
      </c>
      <c r="I28" s="43">
        <v>15</v>
      </c>
      <c r="J28" s="43">
        <v>15</v>
      </c>
      <c r="K28" s="43">
        <v>15</v>
      </c>
      <c r="L28" s="43">
        <v>15</v>
      </c>
      <c r="M28" s="43">
        <v>15</v>
      </c>
      <c r="N28" s="38">
        <f aca="true" t="shared" si="5" ref="N28:N34">SUM(B28:M28)</f>
        <v>180</v>
      </c>
    </row>
    <row r="29" spans="1:14" ht="12.75" outlineLevel="1">
      <c r="A29" s="23" t="s">
        <v>67</v>
      </c>
      <c r="B29" s="42">
        <v>150</v>
      </c>
      <c r="C29" s="42">
        <v>150</v>
      </c>
      <c r="D29" s="42">
        <v>150</v>
      </c>
      <c r="E29" s="42">
        <v>150</v>
      </c>
      <c r="F29" s="42">
        <v>150</v>
      </c>
      <c r="G29" s="42">
        <v>150</v>
      </c>
      <c r="H29" s="42">
        <v>150</v>
      </c>
      <c r="I29" s="42">
        <v>150</v>
      </c>
      <c r="J29" s="42">
        <v>150</v>
      </c>
      <c r="K29" s="42">
        <v>150</v>
      </c>
      <c r="L29" s="42">
        <v>150</v>
      </c>
      <c r="M29" s="42">
        <v>150</v>
      </c>
      <c r="N29" s="38">
        <f t="shared" si="5"/>
        <v>1800</v>
      </c>
    </row>
    <row r="30" spans="1:14" ht="25.5" outlineLevel="1">
      <c r="A30" s="23" t="s">
        <v>68</v>
      </c>
      <c r="B30" s="42">
        <v>10</v>
      </c>
      <c r="C30" s="42">
        <v>10</v>
      </c>
      <c r="D30" s="42">
        <v>10</v>
      </c>
      <c r="E30" s="42">
        <v>10</v>
      </c>
      <c r="F30" s="42">
        <v>10</v>
      </c>
      <c r="G30" s="42">
        <v>10</v>
      </c>
      <c r="H30" s="42">
        <v>10</v>
      </c>
      <c r="I30" s="42">
        <v>10</v>
      </c>
      <c r="J30" s="42">
        <v>10</v>
      </c>
      <c r="K30" s="42">
        <v>10</v>
      </c>
      <c r="L30" s="42">
        <v>10</v>
      </c>
      <c r="M30" s="42">
        <v>10</v>
      </c>
      <c r="N30" s="38">
        <f t="shared" si="5"/>
        <v>120</v>
      </c>
    </row>
    <row r="31" spans="1:14" ht="12.75" outlineLevel="1">
      <c r="A31" s="36" t="s">
        <v>82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8">
        <f t="shared" si="5"/>
        <v>0</v>
      </c>
    </row>
    <row r="32" spans="1:14" ht="12.75" outlineLevel="1">
      <c r="A32" s="36" t="s">
        <v>83</v>
      </c>
      <c r="B32" s="42">
        <v>100</v>
      </c>
      <c r="C32" s="42">
        <v>100</v>
      </c>
      <c r="D32" s="42">
        <v>100</v>
      </c>
      <c r="E32" s="42">
        <v>100</v>
      </c>
      <c r="F32" s="42">
        <v>100</v>
      </c>
      <c r="G32" s="42">
        <v>100</v>
      </c>
      <c r="H32" s="42">
        <v>100</v>
      </c>
      <c r="I32" s="42">
        <v>100</v>
      </c>
      <c r="J32" s="42">
        <v>100</v>
      </c>
      <c r="K32" s="42">
        <v>100</v>
      </c>
      <c r="L32" s="42">
        <v>100</v>
      </c>
      <c r="M32" s="42">
        <v>100</v>
      </c>
      <c r="N32" s="38">
        <f t="shared" si="5"/>
        <v>1200</v>
      </c>
    </row>
    <row r="33" spans="1:14" ht="12.75" outlineLevel="1">
      <c r="A33" s="36" t="s">
        <v>84</v>
      </c>
      <c r="B33" s="42">
        <v>3</v>
      </c>
      <c r="C33" s="42">
        <v>3</v>
      </c>
      <c r="D33" s="42">
        <v>3</v>
      </c>
      <c r="E33" s="42">
        <v>3</v>
      </c>
      <c r="F33" s="42">
        <v>3</v>
      </c>
      <c r="G33" s="42">
        <v>3</v>
      </c>
      <c r="H33" s="42">
        <v>3</v>
      </c>
      <c r="I33" s="42">
        <v>3</v>
      </c>
      <c r="J33" s="42">
        <v>3</v>
      </c>
      <c r="K33" s="42">
        <v>3</v>
      </c>
      <c r="L33" s="42">
        <v>3</v>
      </c>
      <c r="M33" s="42">
        <v>3</v>
      </c>
      <c r="N33" s="38">
        <f t="shared" si="5"/>
        <v>36</v>
      </c>
    </row>
    <row r="34" spans="1:14" ht="12.75" outlineLevel="1">
      <c r="A34" s="36" t="s">
        <v>85</v>
      </c>
      <c r="B34" s="42">
        <v>15</v>
      </c>
      <c r="C34" s="42">
        <v>15</v>
      </c>
      <c r="D34" s="42">
        <v>15</v>
      </c>
      <c r="E34" s="42">
        <v>15</v>
      </c>
      <c r="F34" s="42">
        <v>15</v>
      </c>
      <c r="G34" s="42">
        <v>15</v>
      </c>
      <c r="H34" s="42">
        <v>15</v>
      </c>
      <c r="I34" s="42">
        <v>15</v>
      </c>
      <c r="J34" s="42">
        <v>15</v>
      </c>
      <c r="K34" s="42">
        <v>15</v>
      </c>
      <c r="L34" s="42">
        <v>15</v>
      </c>
      <c r="M34" s="42">
        <v>15</v>
      </c>
      <c r="N34" s="38">
        <f t="shared" si="5"/>
        <v>180</v>
      </c>
    </row>
    <row r="35" spans="1:14" ht="12.75" outlineLevel="1">
      <c r="A35" s="23" t="s">
        <v>69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38"/>
    </row>
    <row r="36" spans="1:14" ht="12.75" outlineLevel="1">
      <c r="A36" s="23" t="s">
        <v>70</v>
      </c>
      <c r="B36" s="42">
        <v>18</v>
      </c>
      <c r="C36" s="42">
        <v>18</v>
      </c>
      <c r="D36" s="42">
        <v>18</v>
      </c>
      <c r="E36" s="42">
        <v>18</v>
      </c>
      <c r="F36" s="42">
        <v>18</v>
      </c>
      <c r="G36" s="42">
        <v>18</v>
      </c>
      <c r="H36" s="42">
        <v>18</v>
      </c>
      <c r="I36" s="42">
        <v>18</v>
      </c>
      <c r="J36" s="42">
        <v>18</v>
      </c>
      <c r="K36" s="42">
        <v>18</v>
      </c>
      <c r="L36" s="42">
        <v>18</v>
      </c>
      <c r="M36" s="42">
        <v>18</v>
      </c>
      <c r="N36" s="38">
        <f aca="true" t="shared" si="6" ref="N36:N42">SUM(B36:M36)</f>
        <v>216</v>
      </c>
    </row>
    <row r="37" spans="1:14" ht="12.75" outlineLevel="1">
      <c r="A37" s="23" t="s">
        <v>71</v>
      </c>
      <c r="B37" s="42"/>
      <c r="C37" s="42">
        <v>4</v>
      </c>
      <c r="D37" s="42"/>
      <c r="E37" s="42"/>
      <c r="F37" s="42"/>
      <c r="G37" s="42"/>
      <c r="H37" s="42"/>
      <c r="I37" s="42"/>
      <c r="J37" s="42"/>
      <c r="K37" s="42">
        <v>4</v>
      </c>
      <c r="L37" s="42"/>
      <c r="M37" s="42"/>
      <c r="N37" s="38">
        <f t="shared" si="6"/>
        <v>8</v>
      </c>
    </row>
    <row r="38" spans="1:14" ht="12.75" outlineLevel="1">
      <c r="A38" s="23" t="s">
        <v>72</v>
      </c>
      <c r="B38" s="42">
        <v>5</v>
      </c>
      <c r="C38" s="42">
        <v>5</v>
      </c>
      <c r="D38" s="42">
        <v>5</v>
      </c>
      <c r="E38" s="42">
        <v>5</v>
      </c>
      <c r="F38" s="42">
        <v>5</v>
      </c>
      <c r="G38" s="42">
        <v>5</v>
      </c>
      <c r="H38" s="42">
        <v>5</v>
      </c>
      <c r="I38" s="42">
        <v>5</v>
      </c>
      <c r="J38" s="42">
        <v>5</v>
      </c>
      <c r="K38" s="42">
        <v>5</v>
      </c>
      <c r="L38" s="42">
        <v>5</v>
      </c>
      <c r="M38" s="42">
        <v>5</v>
      </c>
      <c r="N38" s="38">
        <f t="shared" si="6"/>
        <v>60</v>
      </c>
    </row>
    <row r="39" spans="1:14" ht="12.75" outlineLevel="1">
      <c r="A39" s="36" t="s">
        <v>87</v>
      </c>
      <c r="B39" s="42">
        <v>15</v>
      </c>
      <c r="C39" s="42">
        <v>15</v>
      </c>
      <c r="D39" s="42">
        <v>15</v>
      </c>
      <c r="E39" s="42">
        <v>15</v>
      </c>
      <c r="F39" s="42">
        <v>15</v>
      </c>
      <c r="G39" s="42">
        <v>15</v>
      </c>
      <c r="H39" s="42">
        <v>15</v>
      </c>
      <c r="I39" s="42">
        <v>15</v>
      </c>
      <c r="J39" s="42">
        <v>15</v>
      </c>
      <c r="K39" s="42">
        <v>15</v>
      </c>
      <c r="L39" s="42">
        <v>15</v>
      </c>
      <c r="M39" s="42">
        <v>15</v>
      </c>
      <c r="N39" s="38">
        <f t="shared" si="6"/>
        <v>180</v>
      </c>
    </row>
    <row r="40" spans="1:14" ht="12.75" outlineLevel="1">
      <c r="A40" s="36" t="s">
        <v>88</v>
      </c>
      <c r="B40" s="42">
        <v>15</v>
      </c>
      <c r="C40" s="42">
        <v>15</v>
      </c>
      <c r="D40" s="42">
        <v>15</v>
      </c>
      <c r="E40" s="42">
        <v>15</v>
      </c>
      <c r="F40" s="42">
        <v>15</v>
      </c>
      <c r="G40" s="42">
        <v>15</v>
      </c>
      <c r="H40" s="42">
        <v>15</v>
      </c>
      <c r="I40" s="42">
        <v>15</v>
      </c>
      <c r="J40" s="42">
        <v>15</v>
      </c>
      <c r="K40" s="42">
        <v>15</v>
      </c>
      <c r="L40" s="42">
        <v>15</v>
      </c>
      <c r="M40" s="42">
        <v>15</v>
      </c>
      <c r="N40" s="38">
        <f t="shared" si="6"/>
        <v>180</v>
      </c>
    </row>
    <row r="41" spans="1:14" ht="12.75" outlineLevel="1">
      <c r="A41" s="23" t="s">
        <v>73</v>
      </c>
      <c r="B41" s="42">
        <v>50</v>
      </c>
      <c r="C41" s="42">
        <v>50</v>
      </c>
      <c r="D41" s="42">
        <v>50</v>
      </c>
      <c r="E41" s="42">
        <v>50</v>
      </c>
      <c r="F41" s="42">
        <v>50</v>
      </c>
      <c r="G41" s="42">
        <v>50</v>
      </c>
      <c r="H41" s="42">
        <v>50</v>
      </c>
      <c r="I41" s="42">
        <v>50</v>
      </c>
      <c r="J41" s="42">
        <v>50</v>
      </c>
      <c r="K41" s="42">
        <v>50</v>
      </c>
      <c r="L41" s="42">
        <v>50</v>
      </c>
      <c r="M41" s="42">
        <v>50</v>
      </c>
      <c r="N41" s="38">
        <f t="shared" si="6"/>
        <v>600</v>
      </c>
    </row>
    <row r="42" spans="1:14" s="4" customFormat="1" ht="15.75" customHeight="1" hidden="1">
      <c r="A42" s="21" t="s">
        <v>29</v>
      </c>
      <c r="B42" s="41">
        <f>B43+B44+B45+B46+B47+B48+B49+B50+B51+B52+B53</f>
        <v>0</v>
      </c>
      <c r="C42" s="41">
        <f aca="true" t="shared" si="7" ref="C42:K42">C43+C44+C45+C46+C47+C48+C49+C50+C51+C52+C53</f>
        <v>0</v>
      </c>
      <c r="D42" s="41">
        <f t="shared" si="7"/>
        <v>0</v>
      </c>
      <c r="E42" s="41">
        <f t="shared" si="7"/>
        <v>0</v>
      </c>
      <c r="F42" s="41">
        <f t="shared" si="7"/>
        <v>0</v>
      </c>
      <c r="G42" s="41">
        <f t="shared" si="7"/>
        <v>0</v>
      </c>
      <c r="H42" s="41">
        <f t="shared" si="7"/>
        <v>0</v>
      </c>
      <c r="I42" s="41">
        <f t="shared" si="7"/>
        <v>0</v>
      </c>
      <c r="J42" s="41">
        <f t="shared" si="7"/>
        <v>0</v>
      </c>
      <c r="K42" s="41">
        <f t="shared" si="7"/>
        <v>0</v>
      </c>
      <c r="L42" s="41">
        <f>L43+L44+L45+L46+L47+L48+L49+L50+L51+L52+L53</f>
        <v>0</v>
      </c>
      <c r="M42" s="41">
        <f>M43+M44+M45+M46+M47+M48+M49+M50+M51+M52+M53</f>
        <v>0</v>
      </c>
      <c r="N42" s="41">
        <f t="shared" si="6"/>
        <v>0</v>
      </c>
    </row>
    <row r="43" spans="1:14" s="4" customFormat="1" ht="12.75" hidden="1" outlineLevel="1">
      <c r="A43" s="23" t="s">
        <v>30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38"/>
    </row>
    <row r="44" spans="1:14" s="4" customFormat="1" ht="12.75" hidden="1" outlineLevel="1">
      <c r="A44" s="36" t="s">
        <v>31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38"/>
    </row>
    <row r="45" spans="1:14" s="4" customFormat="1" ht="12.75" hidden="1" outlineLevel="1">
      <c r="A45" s="36" t="s">
        <v>32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38"/>
    </row>
    <row r="46" spans="1:14" s="4" customFormat="1" ht="12.75" hidden="1" outlineLevel="1">
      <c r="A46" s="23" t="s">
        <v>33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38"/>
    </row>
    <row r="47" spans="1:14" s="4" customFormat="1" ht="12.75" hidden="1" outlineLevel="1">
      <c r="A47" s="23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8"/>
    </row>
    <row r="48" spans="1:14" s="4" customFormat="1" ht="12.75" hidden="1" outlineLevel="1">
      <c r="A48" s="23" t="s">
        <v>35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8"/>
    </row>
    <row r="49" spans="1:14" s="4" customFormat="1" ht="12.75" hidden="1" outlineLevel="1">
      <c r="A49" s="23" t="s">
        <v>36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38"/>
    </row>
    <row r="50" spans="1:14" s="4" customFormat="1" ht="12.75" hidden="1" outlineLevel="1">
      <c r="A50" s="23" t="s">
        <v>37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38"/>
    </row>
    <row r="51" spans="1:14" s="4" customFormat="1" ht="12.75" hidden="1" outlineLevel="1">
      <c r="A51" s="23" t="s">
        <v>38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38"/>
    </row>
    <row r="52" spans="1:14" s="4" customFormat="1" ht="12.75" hidden="1" outlineLevel="1">
      <c r="A52" s="23" t="s">
        <v>39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8"/>
    </row>
    <row r="53" spans="1:14" s="4" customFormat="1" ht="12.75" hidden="1" outlineLevel="1">
      <c r="A53" s="23" t="s">
        <v>40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38"/>
    </row>
    <row r="54" spans="1:14" s="4" customFormat="1" ht="12.75" hidden="1">
      <c r="A54" s="21" t="s">
        <v>41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s="4" customFormat="1" ht="12.75" hidden="1" outlineLevel="1">
      <c r="A55" s="23" t="s">
        <v>42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s="4" customFormat="1" ht="12.75" hidden="1" outlineLevel="1">
      <c r="A56" s="23" t="s">
        <v>43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s="4" customFormat="1" ht="16.5" customHeight="1" collapsed="1">
      <c r="A57" s="22" t="s">
        <v>44</v>
      </c>
      <c r="B57" s="39">
        <f aca="true" t="shared" si="8" ref="B57:M57">B10+B19+B26+B42+B54</f>
        <v>3964</v>
      </c>
      <c r="C57" s="39">
        <f t="shared" si="8"/>
        <v>3683</v>
      </c>
      <c r="D57" s="39">
        <f t="shared" si="8"/>
        <v>3729</v>
      </c>
      <c r="E57" s="39">
        <f t="shared" si="8"/>
        <v>3759</v>
      </c>
      <c r="F57" s="39">
        <f t="shared" si="8"/>
        <v>3904</v>
      </c>
      <c r="G57" s="39">
        <f t="shared" si="8"/>
        <v>3779</v>
      </c>
      <c r="H57" s="39">
        <f t="shared" si="8"/>
        <v>3839</v>
      </c>
      <c r="I57" s="39">
        <f t="shared" si="8"/>
        <v>3679</v>
      </c>
      <c r="J57" s="39">
        <f t="shared" si="8"/>
        <v>3679</v>
      </c>
      <c r="K57" s="39">
        <f t="shared" si="8"/>
        <v>3763</v>
      </c>
      <c r="L57" s="39">
        <f t="shared" si="8"/>
        <v>3779</v>
      </c>
      <c r="M57" s="39">
        <f t="shared" si="8"/>
        <v>4204</v>
      </c>
      <c r="N57" s="39">
        <f>SUM(B57:M57)</f>
        <v>45761</v>
      </c>
    </row>
    <row r="58" spans="1:14" s="4" customFormat="1" ht="15.75" customHeight="1" hidden="1">
      <c r="A58" s="22" t="s">
        <v>45</v>
      </c>
      <c r="B58" s="39">
        <f aca="true" t="shared" si="9" ref="B58:M58">B8-B57</f>
        <v>556</v>
      </c>
      <c r="C58" s="39">
        <f t="shared" si="9"/>
        <v>837</v>
      </c>
      <c r="D58" s="39">
        <f t="shared" si="9"/>
        <v>791</v>
      </c>
      <c r="E58" s="39">
        <f t="shared" si="9"/>
        <v>761</v>
      </c>
      <c r="F58" s="39">
        <f t="shared" si="9"/>
        <v>616</v>
      </c>
      <c r="G58" s="39">
        <f t="shared" si="9"/>
        <v>741</v>
      </c>
      <c r="H58" s="39">
        <f t="shared" si="9"/>
        <v>681</v>
      </c>
      <c r="I58" s="39">
        <f t="shared" si="9"/>
        <v>841</v>
      </c>
      <c r="J58" s="39">
        <f t="shared" si="9"/>
        <v>841</v>
      </c>
      <c r="K58" s="39">
        <f t="shared" si="9"/>
        <v>757</v>
      </c>
      <c r="L58" s="39">
        <f t="shared" si="9"/>
        <v>741</v>
      </c>
      <c r="M58" s="39">
        <f t="shared" si="9"/>
        <v>316</v>
      </c>
      <c r="N58" s="39">
        <f>SUM(B58:M58)</f>
        <v>8479</v>
      </c>
    </row>
    <row r="59" spans="1:14" s="4" customFormat="1" ht="12.75" hidden="1">
      <c r="A59" s="21" t="s">
        <v>46</v>
      </c>
      <c r="B59" s="45">
        <f>B60+B61</f>
        <v>0</v>
      </c>
      <c r="C59" s="45">
        <f aca="true" t="shared" si="10" ref="C59:M59">C60+C61</f>
        <v>0</v>
      </c>
      <c r="D59" s="45">
        <f t="shared" si="10"/>
        <v>0</v>
      </c>
      <c r="E59" s="45">
        <f t="shared" si="10"/>
        <v>0</v>
      </c>
      <c r="F59" s="45">
        <f t="shared" si="10"/>
        <v>0</v>
      </c>
      <c r="G59" s="45">
        <f t="shared" si="10"/>
        <v>0</v>
      </c>
      <c r="H59" s="45">
        <f t="shared" si="10"/>
        <v>0</v>
      </c>
      <c r="I59" s="45">
        <f t="shared" si="10"/>
        <v>0</v>
      </c>
      <c r="J59" s="45">
        <f t="shared" si="10"/>
        <v>0</v>
      </c>
      <c r="K59" s="45">
        <f t="shared" si="10"/>
        <v>0</v>
      </c>
      <c r="L59" s="45">
        <f t="shared" si="10"/>
        <v>0</v>
      </c>
      <c r="M59" s="45">
        <f t="shared" si="10"/>
        <v>0</v>
      </c>
      <c r="N59" s="45">
        <f>SUM(B59:M59)</f>
        <v>0</v>
      </c>
    </row>
    <row r="60" spans="1:14" s="4" customFormat="1" ht="25.5" hidden="1" outlineLevel="1">
      <c r="A60" s="23" t="s">
        <v>47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s="4" customFormat="1" ht="12.75" hidden="1" outlineLevel="1">
      <c r="A61" s="23" t="s">
        <v>48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38"/>
    </row>
    <row r="62" spans="1:14" s="4" customFormat="1" ht="38.25" hidden="1">
      <c r="A62" s="21" t="s">
        <v>76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s="4" customFormat="1" ht="12.75" hidden="1">
      <c r="A63" s="21" t="s">
        <v>49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s="4" customFormat="1" ht="12.75" hidden="1" outlineLevel="1">
      <c r="A64" s="23" t="s">
        <v>50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s="4" customFormat="1" ht="12.75" hidden="1" outlineLevel="1">
      <c r="A65" s="23" t="s">
        <v>51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s="4" customFormat="1" ht="12.75" hidden="1">
      <c r="A66" s="21" t="s">
        <v>52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s="4" customFormat="1" ht="12.75" hidden="1" outlineLevel="1">
      <c r="A67" s="23" t="s">
        <v>53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38"/>
    </row>
    <row r="68" spans="1:14" s="4" customFormat="1" ht="12.75" hidden="1" outlineLevel="1">
      <c r="A68" s="23" t="s">
        <v>54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s="4" customFormat="1" ht="12.75" hidden="1" outlineLevel="1">
      <c r="A69" s="23" t="s">
        <v>55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1:14" s="4" customFormat="1" ht="12.75" hidden="1">
      <c r="A70" s="21" t="s">
        <v>56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>
        <f>SUM(B70:M70)</f>
        <v>0</v>
      </c>
    </row>
    <row r="71" spans="1:14" s="4" customFormat="1" ht="12.75">
      <c r="A71" s="22" t="s">
        <v>57</v>
      </c>
      <c r="B71" s="39">
        <f aca="true" t="shared" si="11" ref="B71:H71">B58-B59+B62</f>
        <v>556</v>
      </c>
      <c r="C71" s="39">
        <f t="shared" si="11"/>
        <v>837</v>
      </c>
      <c r="D71" s="39">
        <f t="shared" si="11"/>
        <v>791</v>
      </c>
      <c r="E71" s="39">
        <f t="shared" si="11"/>
        <v>761</v>
      </c>
      <c r="F71" s="39">
        <f t="shared" si="11"/>
        <v>616</v>
      </c>
      <c r="G71" s="39">
        <f t="shared" si="11"/>
        <v>741</v>
      </c>
      <c r="H71" s="39">
        <f t="shared" si="11"/>
        <v>681</v>
      </c>
      <c r="I71" s="39">
        <f aca="true" t="shared" si="12" ref="I71:N71">I58-I59+I62</f>
        <v>841</v>
      </c>
      <c r="J71" s="39">
        <f t="shared" si="12"/>
        <v>841</v>
      </c>
      <c r="K71" s="39">
        <f t="shared" si="12"/>
        <v>757</v>
      </c>
      <c r="L71" s="39">
        <f t="shared" si="12"/>
        <v>741</v>
      </c>
      <c r="M71" s="39">
        <f t="shared" si="12"/>
        <v>316</v>
      </c>
      <c r="N71" s="39">
        <f t="shared" si="12"/>
        <v>8479</v>
      </c>
    </row>
    <row r="72" spans="1:14" s="4" customFormat="1" ht="12.75" hidden="1">
      <c r="A72" s="23" t="s">
        <v>58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38"/>
    </row>
    <row r="73" spans="1:14" s="4" customFormat="1" ht="12.75" hidden="1">
      <c r="A73" s="23" t="s">
        <v>59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38"/>
    </row>
    <row r="74" spans="1:14" s="4" customFormat="1" ht="17.25" customHeight="1">
      <c r="A74" s="22" t="s">
        <v>62</v>
      </c>
      <c r="B74" s="39">
        <f aca="true" t="shared" si="13" ref="B74:N74">B71-B72-$A73:$IV73</f>
        <v>556</v>
      </c>
      <c r="C74" s="39">
        <f t="shared" si="13"/>
        <v>837</v>
      </c>
      <c r="D74" s="39">
        <f t="shared" si="13"/>
        <v>791</v>
      </c>
      <c r="E74" s="39">
        <f t="shared" si="13"/>
        <v>761</v>
      </c>
      <c r="F74" s="39">
        <f t="shared" si="13"/>
        <v>616</v>
      </c>
      <c r="G74" s="39">
        <f t="shared" si="13"/>
        <v>741</v>
      </c>
      <c r="H74" s="39">
        <f t="shared" si="13"/>
        <v>681</v>
      </c>
      <c r="I74" s="39">
        <f t="shared" si="13"/>
        <v>841</v>
      </c>
      <c r="J74" s="39">
        <f t="shared" si="13"/>
        <v>841</v>
      </c>
      <c r="K74" s="39">
        <f t="shared" si="13"/>
        <v>757</v>
      </c>
      <c r="L74" s="39">
        <f t="shared" si="13"/>
        <v>741</v>
      </c>
      <c r="M74" s="39">
        <f t="shared" si="13"/>
        <v>316</v>
      </c>
      <c r="N74" s="39">
        <f t="shared" si="13"/>
        <v>8479</v>
      </c>
    </row>
    <row r="75" spans="1:14" s="4" customFormat="1" ht="12.75" hidden="1">
      <c r="A75" s="23" t="s">
        <v>60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s="4" customFormat="1" ht="12.75" hidden="1">
      <c r="A76" s="23" t="s">
        <v>61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32"/>
    </row>
    <row r="77" spans="1:14" s="4" customFormat="1" ht="12.75" hidden="1">
      <c r="A77" s="22" t="s">
        <v>62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s="4" customFormat="1" ht="12.75" hidden="1">
      <c r="A78" s="28" t="s">
        <v>63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s="4" customFormat="1" ht="12.75" hidden="1">
      <c r="A79" s="30" t="s">
        <v>64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s="4" customFormat="1" ht="12.75">
      <c r="A80" s="3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4" customFormat="1" ht="12.75">
      <c r="A81" s="34"/>
      <c r="B81" s="9"/>
      <c r="C81" s="9"/>
      <c r="D81" s="9"/>
      <c r="E81" s="9"/>
      <c r="F81" s="35"/>
      <c r="G81" s="9"/>
      <c r="H81" s="9"/>
      <c r="I81" s="9"/>
      <c r="J81" s="9"/>
      <c r="K81" s="9"/>
      <c r="L81" s="9"/>
      <c r="M81" s="9"/>
      <c r="N81" s="9"/>
    </row>
    <row r="82" spans="1:14" s="4" customFormat="1" ht="12.75">
      <c r="A82" s="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4" customFormat="1" ht="12.75">
      <c r="A83" s="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4" customFormat="1" ht="12.75">
      <c r="A84" s="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s="4" customFormat="1" ht="12.75">
      <c r="A85" s="5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s="4" customFormat="1" ht="12.75">
      <c r="A86" s="5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s="4" customFormat="1" ht="12.75">
      <c r="A87" s="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s="4" customFormat="1" ht="12.75">
      <c r="A88" s="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s="4" customFormat="1" ht="12.75">
      <c r="A89" s="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s="4" customFormat="1" ht="12.75">
      <c r="A90" s="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s="4" customFormat="1" ht="12.75">
      <c r="A91" s="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s="4" customFormat="1" ht="12.75">
      <c r="A92" s="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s="4" customFormat="1" ht="12.75">
      <c r="A93" s="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s="4" customFormat="1" ht="12.75">
      <c r="A94" s="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s="4" customFormat="1" ht="12.75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s="4" customFormat="1" ht="12.75">
      <c r="A96" s="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s="4" customFormat="1" ht="12.75">
      <c r="A97" s="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s="4" customFormat="1" ht="12.75">
      <c r="A98" s="5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s="4" customFormat="1" ht="12.75">
      <c r="A99" s="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s="4" customFormat="1" ht="12.75">
      <c r="A100" s="5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9"/>
    </row>
    <row r="101" spans="1:14" s="4" customFormat="1" ht="12.75">
      <c r="A101" s="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s="4" customFormat="1" ht="12.7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2:14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2:14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2:14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2:14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2:14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2:14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2:14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2:14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2:14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2:14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2:14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2:14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2:14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2:14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2:14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2:14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2:14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2:14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2:14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2:14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2:14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2:14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2:14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2:14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2:14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2:14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2:14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2:14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2:14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2:14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2:14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2:14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2:14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2:14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2:14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2:14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2:14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2:14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2:14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2:14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2:14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2:14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2:14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2:14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2:14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2:14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2:14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2:14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2:14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2:14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2:14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2:14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2:14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2:14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2:14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2:14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2:14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2:14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2:14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2:14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2:14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2:14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2:14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2:14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2:14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2:14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2:14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2:14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2:14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2:14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2:14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2:14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2:14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2:14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2:14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2:14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2:14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2:14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2:14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2:14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2:14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2:14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2:14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2:14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2:14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2:14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2:14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2:14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2:14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2:14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2:14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2:14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2:14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2:14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2:14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2:14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2:14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2:14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2:14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2:14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2:14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2:14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2:14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2:14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2:14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2:14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2:14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2:14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2:14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2:14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2:14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2:14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2:14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2:14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2:14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2:14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2:14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2:14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2:14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2:14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2:14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2:14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2:14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2:14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2:14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2:14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2:14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2:14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2:14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2:14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2:14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2:14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2:14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2:14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2:14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2:14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2:14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2:14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2:14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2:14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2:14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2:14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2:14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2:14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2:14" ht="12.7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2:14" ht="12.7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2:14" ht="12.7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2:14" ht="12.7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2:14" ht="12.7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2:14" ht="12.7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2:14" ht="12.7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2:14" ht="12.7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2:14" ht="12.7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2:14" ht="12.7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2:14" ht="12.7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2:14" ht="12.7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2:14" ht="12.7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2:14" ht="12.7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2:14" ht="12.7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2:14" ht="12.7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2:14" ht="12.7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2:14" ht="12.7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2:14" ht="12.7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2:14" ht="12.7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2:14" ht="12.7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2:14" ht="12.7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2:14" ht="12.7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2:14" ht="12.7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2:14" ht="12.7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2:14" ht="12.7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2:14" ht="12.7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2:14" ht="12.7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2:14" ht="12.7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2:14" ht="12.7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2:14" ht="12.7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2:14" ht="12.7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2:14" ht="12.7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2:14" ht="12.7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2:14" ht="12.7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2:14" ht="12.7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2:14" ht="12.7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2:14" ht="12.7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2:14" ht="12.7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2:14" ht="12.7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2:14" ht="12.7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2:14" ht="12.7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2:14" ht="12.7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2:14" ht="12.7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2:14" ht="12.7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2:14" ht="12.7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2:14" ht="12.7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2:14" ht="12.7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2:14" ht="12.7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2:14" ht="12.7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2:14" ht="12.7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2:14" ht="12.7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2:14" ht="12.7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2:14" ht="12.7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2:14" ht="12.7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2:14" ht="12.7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2:14" ht="12.7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2:14" ht="12.7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2:14" ht="12.7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2:14" ht="12.7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2:14" ht="12.7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2:14" ht="12.7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2:14" ht="12.7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2:14" ht="12.7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2:14" ht="12.7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2:14" ht="12.7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2:14" ht="12.7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2:14" ht="12.7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2:14" ht="12.7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2:14" ht="12.7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2:14" ht="12.7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2:14" ht="12.7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2:14" ht="12.7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2:14" ht="12.7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2:14" ht="12.7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2:14" ht="12.7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2:14" ht="12.7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2:14" ht="12.7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2:14" ht="12.7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2:14" ht="12.7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2:14" ht="12.7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2:14" ht="12.7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2:14" ht="12.7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2:14" ht="12.7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2:14" ht="12.7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2:14" ht="12.7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2:14" ht="12.7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2:14" ht="12.7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2:14" ht="12.7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2:14" ht="12.7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2:14" ht="12.7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2:14" ht="12.7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2:14" ht="12.7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2:14" ht="12.7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2:14" ht="12.7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2:14" ht="12.7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2:14" ht="12.7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2:14" ht="12.7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2:14" ht="12.7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2:14" ht="12.7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2:14" ht="12.7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2:14" ht="12.7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2:14" ht="12.7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2:14" ht="12.7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2:14" ht="12.7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2:14" ht="12.7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2:14" ht="12.7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2:14" ht="12.7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2:14" ht="12.7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2:14" ht="12.7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2:14" ht="12.7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2:14" ht="12.7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2:14" ht="12.7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2:14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2:14" ht="12.7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2:14" ht="12.7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2:14" ht="12.7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2:14" ht="12.7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2:14" ht="12.7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2:14" ht="12.7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2:14" ht="12.7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2:14" ht="12.7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2:14" ht="12.7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2:14" ht="12.7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2:14" ht="12.7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2:14" ht="12.7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2:14" ht="12.7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2:14" ht="12.7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2:14" ht="12.7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2:14" ht="12.7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2:14" ht="12.7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2:14" ht="12.7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2:14" ht="12.7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2:14" ht="12.7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2:14" ht="12.7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2:14" ht="12.7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2:14" ht="12.7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2:14" ht="12.7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2:14" ht="12.7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2:14" ht="12.7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2:14" ht="12.7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2:14" ht="12.7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2:14" ht="12.7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2:14" ht="12.7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2:14" ht="12.7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2:14" ht="12.7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2:14" ht="12.7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2:14" ht="12.7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2:14" ht="12.7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2:14" ht="12.7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2:14" ht="12.7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2:14" ht="12.7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2:14" ht="12.7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2:14" ht="12.7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2:14" ht="12.7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2:14" ht="12.7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2:14" ht="12.7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2:14" ht="12.7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2:14" ht="12.7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2:14" ht="12.7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2:14" ht="12.7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2:14" ht="12.7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2:14" ht="12.7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2:14" ht="12.7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2:14" ht="12.7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2:14" ht="12.7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2:14" ht="12.7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2:14" ht="12.7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2:14" ht="12.7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2:14" ht="12.7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2:14" ht="12.7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2:14" ht="12.7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2:14" ht="12.7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2:14" ht="12.7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2:14" ht="12.7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2:14" ht="12.7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2:14" ht="12.7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2:14" ht="12.7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2:14" ht="12.7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2:14" ht="12.7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2:14" ht="12.7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2:14" ht="12.7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2:14" ht="12.7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2:14" ht="12.7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2:14" ht="12.7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2:14" ht="12.7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2:14" ht="12.7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2:14" ht="12.7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2:14" ht="12.7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2:14" ht="12.7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2:14" ht="12.7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2:14" ht="12.7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2:14" ht="12.7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2:14" ht="12.7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2:14" ht="12.7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2:14" ht="12.7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2:14" ht="12.7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2:14" ht="12.7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2:14" ht="12.7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2:14" ht="12.7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2:14" ht="12.7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2:14" ht="12.7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2:14" ht="12.7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2:14" ht="12.7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2:14" ht="12.7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2:14" ht="12.7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2:14" ht="12.7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2:14" ht="12.7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2:14" ht="12.7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2:14" ht="12.7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2:14" ht="12.7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2:14" ht="12.7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2:14" ht="12.7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2:14" ht="12.7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2:14" ht="12.7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2:14" ht="12.7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2:14" ht="12.7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2:14" ht="12.7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2:14" ht="12.7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2:14" ht="12.7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2:14" ht="12.7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2:14" ht="12.7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2:14" ht="12.7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2:14" ht="12.7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2:14" ht="12.7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2:14" ht="12.7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2:14" ht="12.7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2:14" ht="12.7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2:14" ht="12.7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2:14" ht="12.7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2:14" ht="12.7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2:14" ht="12.7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2:14" ht="12.7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2:14" ht="12.7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2:14" ht="12.7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2:14" ht="12.7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2:14" ht="12.7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2:14" ht="12.7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2:14" ht="12.7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2:14" ht="12.7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2:14" ht="12.7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2:14" ht="12.7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2:14" ht="12.7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2:14" ht="12.7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2:14" ht="12.7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2:14" ht="12.7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2:14" ht="12.7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2:14" ht="12.7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2:14" ht="12.7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2:14" ht="12.7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2:14" ht="12.7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2:14" ht="12.7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2:14" ht="12.7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2:14" ht="12.7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2:14" ht="12.7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2:14" ht="12.7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2:14" ht="12.7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2:14" ht="12.7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2:14" ht="12.7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2:14" ht="12.7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2:14" ht="12.7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2:14" ht="12.7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2:14" ht="12.7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2:14" ht="12.7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2:14" ht="12.7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2:14" ht="12.7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2:14" ht="12.7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2:14" ht="12.7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2:14" ht="12.7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2:14" ht="12.7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2:14" ht="12.7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2:14" ht="12.7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2:14" ht="12.7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2:14" ht="12.7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2:14" ht="12.7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2:14" ht="12.7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2:14" ht="12.7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2:14" ht="12.7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2:14" ht="12.7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2:14" ht="12.7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2:14" ht="12.7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2:14" ht="12.7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2:14" ht="12.7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2:14" ht="12.7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2:14" ht="12.7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2:14" ht="12.7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2:14" ht="12.7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2:14" ht="12.7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2:14" ht="12.7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2:14" ht="12.7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2:14" ht="12.7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2:14" ht="12.7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2:14" ht="12.7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2:14" ht="12.7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2:14" ht="12.7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2:14" ht="12.7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2:14" ht="12.7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2:14" ht="12.7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2:14" ht="12.7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2:14" ht="12.7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2:14" ht="12.7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2:14" ht="12.7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2:14" ht="12.7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2:14" ht="12.7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2:14" ht="12.7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2:14" ht="12.7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2:14" ht="12.7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2:14" ht="12.7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2:14" ht="12.7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2:14" ht="12.7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2:14" ht="12.7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2:14" ht="12.7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2:14" ht="12.7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2:14" ht="12.7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2:14" ht="12.7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2:14" ht="12.7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2:14" ht="12.7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2:14" ht="12.7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2:14" ht="12.7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2:14" ht="12.7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2:14" ht="12.7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2:14" ht="12.7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2:14" ht="12.7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2:14" ht="12.7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2:14" ht="12.7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2:14" ht="12.7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2:14" ht="12.7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2:14" ht="12.7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2:14" ht="12.7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2:14" ht="12.7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2:14" ht="12.7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2:14" ht="12.7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2:14" ht="12.7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2:14" ht="12.7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2:14" ht="12.7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2:14" ht="12.7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2:14" ht="12.7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2:14" ht="12.7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2:14" ht="12.7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2:14" ht="12.7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2:14" ht="12.7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2:14" ht="12.7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2:14" ht="12.7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2:14" ht="12.7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2:14" ht="12.7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2:14" ht="12.7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2:14" ht="12.7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2:14" ht="12.7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2:14" ht="12.7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2:14" ht="12.7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2:14" ht="12.7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2:14" ht="12.7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2:14" ht="12.7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2:14" ht="12.7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2:14" ht="12.7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2:14" ht="12.7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2:14" ht="12.7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2:14" ht="12.7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2:14" ht="12.7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2:14" ht="12.7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2:14" ht="12.7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2:14" ht="12.7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2:14" ht="12.7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2:14" ht="12.7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2:14" ht="12.7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2:14" ht="12.7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2:14" ht="12.7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2:14" ht="12.7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2:14" ht="12.7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2:14" ht="12.7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2:14" ht="12.7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2:14" ht="12.7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2:14" ht="12.7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2:14" ht="12.7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2:14" ht="12.7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2:14" ht="12.7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2:14" ht="12.7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2:14" ht="12.7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2:14" ht="12.7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2:14" ht="12.7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2:14" ht="12.7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2:14" ht="12.7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2:14" ht="12.7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2:14" ht="12.7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2:14" ht="12.7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2:14" ht="12.7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2:14" ht="12.7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2:14" ht="12.7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2:14" ht="12.7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2:14" ht="12.7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2:14" ht="12.7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2:14" ht="12.7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2:14" ht="12.7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2:14" ht="12.7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2:14" ht="12.7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2:14" ht="12.7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2:14" ht="12.7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2:14" ht="12.7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2:14" ht="12.7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2:14" ht="12.7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2:14" ht="12.7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2:14" ht="12.7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2:14" ht="12.7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2:14" ht="12.7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2:14" ht="12.7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2:14" ht="12.7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2:14" ht="12.7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2:14" ht="12.7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2:14" ht="12.7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2:14" ht="12.7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2:14" ht="12.7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2:14" ht="12.7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2:14" ht="12.7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2:14" ht="12.7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2:14" ht="12.7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2:14" ht="12.7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2:14" ht="12.7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2:14" ht="12.7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2:14" ht="12.7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2:14" ht="12.7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2:14" ht="12.7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2:14" ht="12.7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2:14" ht="12.7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2:14" ht="12.7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2:14" ht="12.7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2:14" ht="12.7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2:14" ht="12.7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2:14" ht="12.7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2:14" ht="12.7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2:14" ht="12.7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2:14" ht="12.7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2:14" ht="12.7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2:14" ht="12.7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2:14" ht="12.7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2:14" ht="12.7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2:14" ht="12.7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2:14" ht="12.7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</sheetData>
  <sheetProtection/>
  <mergeCells count="1">
    <mergeCell ref="M2:N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"Газпром-Медиа"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    </cp:lastModifiedBy>
  <cp:lastPrinted>2008-02-22T09:28:26Z</cp:lastPrinted>
  <dcterms:created xsi:type="dcterms:W3CDTF">2005-12-26T08:39:58Z</dcterms:created>
  <dcterms:modified xsi:type="dcterms:W3CDTF">2022-10-12T14:14:57Z</dcterms:modified>
  <cp:category/>
  <cp:version/>
  <cp:contentType/>
  <cp:contentStatus/>
</cp:coreProperties>
</file>